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('Sheet1'!$A:$E,'Sheet1'!$1:$2)</definedName>
    <definedName name="_xlnm.Print_Titles" localSheetId="1">('Sheet1'!$A:$E,'Sheet1'!$1:$2)</definedName>
  </definedNames>
  <calcPr fullCalcOnLoad="1"/>
</workbook>
</file>

<file path=xl/sharedStrings.xml><?xml version="1.0" encoding="utf-8"?>
<sst xmlns="http://schemas.openxmlformats.org/spreadsheetml/2006/main" count="74" uniqueCount="74">
  <si>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</si>
  <si>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</si>
  <si>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</si>
  <si>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</si>
  <si>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</si>
  <si>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</si>
  <si>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</si>
  <si>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</si>
  <si>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</si>
  <si>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</si>
  <si>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</si>
  <si>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</si>
  <si>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</si>
  <si>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</si>
  <si>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</si>
  <si>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</si>
  <si>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</si>
  <si>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</si>
  <si>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</si>
  <si>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</si>
  <si>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</si>
  <si>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</si>
  <si>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Jun '17 - May '18</t>
  </si>
  <si>
    <t>FY2018 Budget</t>
  </si>
  <si>
    <t>$ Over Budget</t>
  </si>
  <si>
    <t>% of Budget</t>
  </si>
  <si>
    <t>Income</t>
  </si>
  <si>
    <t>Contributions</t>
  </si>
  <si>
    <t>Grants</t>
  </si>
  <si>
    <t>Interest Income</t>
  </si>
  <si>
    <t>Miscellaneous Sales</t>
  </si>
  <si>
    <t>Rental Income</t>
  </si>
  <si>
    <t>Total Income</t>
  </si>
  <si>
    <t>Expenses</t>
  </si>
  <si>
    <t>1 Program</t>
  </si>
  <si>
    <t>Budget Committee</t>
  </si>
  <si>
    <t>Hospitality</t>
  </si>
  <si>
    <t>Library</t>
  </si>
  <si>
    <t>Ministry and Counsel</t>
  </si>
  <si>
    <t>Outreach</t>
  </si>
  <si>
    <t>Web Site Expense</t>
  </si>
  <si>
    <t>Outreach - Other</t>
  </si>
  <si>
    <t>Total Outreach</t>
  </si>
  <si>
    <t>Peace &amp; Social Concerns</t>
  </si>
  <si>
    <t>Youth &amp; Religious Ed.</t>
  </si>
  <si>
    <t>Total 1 Program</t>
  </si>
  <si>
    <t>2  Property</t>
  </si>
  <si>
    <t>Building Maintenance</t>
  </si>
  <si>
    <t>Debt Service</t>
  </si>
  <si>
    <t>Donation in Lieu of Taxes</t>
  </si>
  <si>
    <t>Electricity</t>
  </si>
  <si>
    <t>Grounds</t>
  </si>
  <si>
    <t>Insurance</t>
  </si>
  <si>
    <t>Replacement Reserve Expense</t>
  </si>
  <si>
    <t>Snow Removal</t>
  </si>
  <si>
    <t>Supplies-Bldg. &amp; Maintenance</t>
  </si>
  <si>
    <t>Telephone</t>
  </si>
  <si>
    <t>Wood Pellets</t>
  </si>
  <si>
    <t>Total 2  Property</t>
  </si>
  <si>
    <t>3 Support</t>
  </si>
  <si>
    <t>AFSC</t>
  </si>
  <si>
    <t>Dover Quarterly Meeting</t>
  </si>
  <si>
    <t>FCNL</t>
  </si>
  <si>
    <t>Friends Camp</t>
  </si>
  <si>
    <t>FWCC</t>
  </si>
  <si>
    <t>Interfaith Council</t>
  </si>
  <si>
    <t>NEYM - Equalization Fund</t>
  </si>
  <si>
    <t>NEYM - General Fund</t>
  </si>
  <si>
    <t>NH Council of Churches</t>
  </si>
  <si>
    <t>NHCADP</t>
  </si>
  <si>
    <t>Woolman Hill</t>
  </si>
  <si>
    <t>Total 3 Support</t>
  </si>
  <si>
    <t>Total Expense</t>
  </si>
  <si>
    <t>Net Income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</si>
</sst>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#,##0.00;\-#,##0.00"/>
    <numFmt numFmtId="168" formatCode="#,##0.0#%;\-#,##0.0#%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NumberFormat="1" applyFont="1">
      <alignment/>
      <protection/>
    </xf>
    <xf numFmtId="164" fontId="1" fillId="0" borderId="0" xfId="20" applyNumberFormat="1">
      <alignment/>
      <protection/>
    </xf>
    <xf numFmtId="166" fontId="4" fillId="0" borderId="0" xfId="20" applyNumberFormat="1" applyFont="1">
      <alignment/>
      <protection/>
    </xf>
    <xf numFmtId="166" fontId="1" fillId="0" borderId="0" xfId="20" applyNumberFormat="1" applyBorder="1" applyAlignment="1">
      <alignment horizontal="center"/>
      <protection/>
    </xf>
    <xf numFmtId="166" fontId="1" fillId="0" borderId="1" xfId="20" applyNumberFormat="1" applyBorder="1" applyAlignment="1">
      <alignment horizontal="center"/>
      <protection/>
    </xf>
    <xf numFmtId="166" fontId="5" fillId="0" borderId="0" xfId="20" applyNumberFormat="1" applyFont="1" applyAlignment="1">
      <alignment horizontal="center"/>
      <protection/>
    </xf>
    <xf numFmtId="166" fontId="5" fillId="0" borderId="2" xfId="20" applyNumberFormat="1" applyFont="1" applyBorder="1" applyAlignment="1">
      <alignment horizontal="center"/>
      <protection/>
    </xf>
    <xf numFmtId="166" fontId="6" fillId="0" borderId="0" xfId="20" applyNumberFormat="1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6" fontId="5" fillId="0" borderId="0" xfId="20" applyNumberFormat="1" applyFont="1">
      <alignment/>
      <protection/>
    </xf>
    <xf numFmtId="166" fontId="7" fillId="0" borderId="0" xfId="20" applyNumberFormat="1" applyFont="1">
      <alignment/>
      <protection/>
    </xf>
    <xf numFmtId="167" fontId="8" fillId="0" borderId="0" xfId="20" applyNumberFormat="1" applyFont="1">
      <alignment/>
      <protection/>
    </xf>
    <xf numFmtId="166" fontId="8" fillId="0" borderId="0" xfId="20" applyNumberFormat="1" applyFont="1">
      <alignment/>
      <protection/>
    </xf>
    <xf numFmtId="168" fontId="8" fillId="0" borderId="0" xfId="20" applyNumberFormat="1" applyFont="1">
      <alignment/>
      <protection/>
    </xf>
    <xf numFmtId="164" fontId="6" fillId="0" borderId="0" xfId="20" applyFont="1">
      <alignment/>
      <protection/>
    </xf>
    <xf numFmtId="167" fontId="8" fillId="0" borderId="0" xfId="20" applyNumberFormat="1" applyFont="1" applyBorder="1">
      <alignment/>
      <protection/>
    </xf>
    <xf numFmtId="168" fontId="8" fillId="0" borderId="0" xfId="20" applyNumberFormat="1" applyFont="1" applyBorder="1">
      <alignment/>
      <protection/>
    </xf>
    <xf numFmtId="166" fontId="9" fillId="0" borderId="0" xfId="20" applyNumberFormat="1" applyFont="1">
      <alignment/>
      <protection/>
    </xf>
    <xf numFmtId="166" fontId="9" fillId="0" borderId="3" xfId="20" applyNumberFormat="1" applyFont="1" applyBorder="1">
      <alignment/>
      <protection/>
    </xf>
    <xf numFmtId="166" fontId="9" fillId="0" borderId="4" xfId="20" applyNumberFormat="1" applyFont="1" applyBorder="1">
      <alignment/>
      <protection/>
    </xf>
    <xf numFmtId="167" fontId="9" fillId="0" borderId="4" xfId="20" applyNumberFormat="1" applyFont="1" applyBorder="1">
      <alignment/>
      <protection/>
    </xf>
    <xf numFmtId="168" fontId="9" fillId="0" borderId="5" xfId="20" applyNumberFormat="1" applyFont="1" applyBorder="1">
      <alignment/>
      <protection/>
    </xf>
    <xf numFmtId="164" fontId="1" fillId="0" borderId="0" xfId="20" applyFont="1">
      <alignment/>
      <protection/>
    </xf>
    <xf numFmtId="167" fontId="8" fillId="0" borderId="0" xfId="20" applyNumberFormat="1" applyFont="1" applyAlignment="1">
      <alignment horizontal="center"/>
      <protection/>
    </xf>
    <xf numFmtId="167" fontId="8" fillId="0" borderId="6" xfId="20" applyNumberFormat="1" applyFont="1" applyBorder="1" applyAlignment="1">
      <alignment horizontal="center"/>
      <protection/>
    </xf>
    <xf numFmtId="167" fontId="8" fillId="0" borderId="6" xfId="20" applyNumberFormat="1" applyFont="1" applyBorder="1">
      <alignment/>
      <protection/>
    </xf>
    <xf numFmtId="168" fontId="8" fillId="0" borderId="6" xfId="20" applyNumberFormat="1" applyFont="1" applyBorder="1">
      <alignment/>
      <protection/>
    </xf>
    <xf numFmtId="167" fontId="5" fillId="0" borderId="0" xfId="20" applyNumberFormat="1" applyFont="1">
      <alignment/>
      <protection/>
    </xf>
    <xf numFmtId="168" fontId="5" fillId="0" borderId="0" xfId="20" applyNumberFormat="1" applyFont="1">
      <alignment/>
      <protection/>
    </xf>
    <xf numFmtId="166" fontId="10" fillId="0" borderId="0" xfId="20" applyNumberFormat="1" applyFont="1">
      <alignment/>
      <protection/>
    </xf>
    <xf numFmtId="167" fontId="11" fillId="0" borderId="0" xfId="20" applyNumberFormat="1" applyFont="1">
      <alignment/>
      <protection/>
    </xf>
    <xf numFmtId="166" fontId="11" fillId="0" borderId="0" xfId="20" applyNumberFormat="1" applyFont="1">
      <alignment/>
      <protection/>
    </xf>
    <xf numFmtId="168" fontId="11" fillId="0" borderId="0" xfId="20" applyNumberFormat="1" applyFont="1">
      <alignment/>
      <protection/>
    </xf>
    <xf numFmtId="166" fontId="12" fillId="0" borderId="0" xfId="20" applyNumberFormat="1" applyFont="1">
      <alignment/>
      <protection/>
    </xf>
    <xf numFmtId="167" fontId="11" fillId="0" borderId="7" xfId="20" applyNumberFormat="1" applyFont="1" applyBorder="1">
      <alignment/>
      <protection/>
    </xf>
    <xf numFmtId="168" fontId="11" fillId="0" borderId="7" xfId="20" applyNumberFormat="1" applyFont="1" applyBorder="1">
      <alignment/>
      <protection/>
    </xf>
    <xf numFmtId="166" fontId="7" fillId="0" borderId="3" xfId="20" applyNumberFormat="1" applyFont="1" applyBorder="1">
      <alignment/>
      <protection/>
    </xf>
    <xf numFmtId="166" fontId="7" fillId="0" borderId="4" xfId="20" applyNumberFormat="1" applyFont="1" applyBorder="1">
      <alignment/>
      <protection/>
    </xf>
    <xf numFmtId="167" fontId="7" fillId="0" borderId="4" xfId="20" applyNumberFormat="1" applyFont="1" applyBorder="1">
      <alignment/>
      <protection/>
    </xf>
    <xf numFmtId="168" fontId="7" fillId="0" borderId="5" xfId="20" applyNumberFormat="1" applyFont="1" applyBorder="1">
      <alignment/>
      <protection/>
    </xf>
    <xf numFmtId="164" fontId="13" fillId="0" borderId="0" xfId="20" applyFont="1">
      <alignment/>
      <protection/>
    </xf>
    <xf numFmtId="167" fontId="5" fillId="0" borderId="8" xfId="20" applyNumberFormat="1" applyFont="1" applyBorder="1">
      <alignment/>
      <protection/>
    </xf>
    <xf numFmtId="168" fontId="5" fillId="0" borderId="8" xfId="20" applyNumberFormat="1" applyFont="1" applyBorder="1">
      <alignment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F1" s="2" t="s">
        <v>0</v>
      </c>
    </row>
    <row r="3" ht="12.75">
      <c r="A3" s="2" t="s">
        <v>1</v>
      </c>
    </row>
    <row r="4" ht="12.75">
      <c r="B4" s="1" t="s">
        <v>2</v>
      </c>
    </row>
    <row r="5" ht="12.75">
      <c r="B5" s="1" t="s">
        <v>3</v>
      </c>
    </row>
    <row r="8" ht="12.75">
      <c r="A8" s="2" t="s">
        <v>4</v>
      </c>
    </row>
    <row r="9" ht="12.75">
      <c r="B9" s="1" t="s">
        <v>5</v>
      </c>
    </row>
    <row r="12" ht="12.75">
      <c r="A12" s="2" t="s">
        <v>6</v>
      </c>
    </row>
    <row r="13" ht="12.75">
      <c r="B13" s="1" t="s">
        <v>7</v>
      </c>
    </row>
    <row r="14" ht="12.75">
      <c r="B14" s="1" t="s">
        <v>8</v>
      </c>
    </row>
    <row r="15" ht="12.75">
      <c r="C15" s="3" t="s">
        <v>9</v>
      </c>
    </row>
    <row r="16" ht="12.75">
      <c r="C16" s="3" t="s">
        <v>10</v>
      </c>
    </row>
    <row r="17" ht="12.75">
      <c r="C17" s="3" t="s">
        <v>11</v>
      </c>
    </row>
    <row r="18" ht="12.75">
      <c r="C18" s="3" t="s">
        <v>12</v>
      </c>
    </row>
    <row r="21" ht="12.75">
      <c r="A21" s="2" t="s">
        <v>13</v>
      </c>
    </row>
    <row r="22" ht="12.75">
      <c r="B22" s="1" t="s">
        <v>14</v>
      </c>
    </row>
    <row r="23" ht="12.75">
      <c r="B23" s="1" t="s">
        <v>15</v>
      </c>
    </row>
    <row r="24" ht="12.75">
      <c r="C24" s="3" t="s">
        <v>16</v>
      </c>
    </row>
    <row r="25" ht="12.75">
      <c r="D25" s="1" t="s">
        <v>17</v>
      </c>
    </row>
    <row r="26" ht="12.75">
      <c r="D26" s="1" t="s">
        <v>18</v>
      </c>
    </row>
    <row r="27" ht="12.75">
      <c r="C27" s="3" t="s">
        <v>19</v>
      </c>
    </row>
    <row r="28" ht="12.75">
      <c r="D28" s="1" t="s">
        <v>20</v>
      </c>
    </row>
    <row r="29" ht="12.75">
      <c r="C29" s="3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" sqref="E1"/>
    </sheetView>
  </sheetViews>
  <sheetFormatPr defaultColWidth="9.140625" defaultRowHeight="12.75"/>
  <cols>
    <col min="1" max="1" width="0" style="4" hidden="1" customWidth="1"/>
    <col min="2" max="2" width="1.57421875" style="4" customWidth="1"/>
    <col min="3" max="3" width="2.140625" style="4" customWidth="1"/>
    <col min="4" max="4" width="3.00390625" style="4" customWidth="1"/>
    <col min="5" max="5" width="19.00390625" style="4" customWidth="1"/>
    <col min="6" max="6" width="16.421875" style="5" customWidth="1"/>
    <col min="7" max="7" width="0.9921875" style="5" customWidth="1"/>
    <col min="8" max="8" width="16.140625" style="5" customWidth="1"/>
    <col min="9" max="9" width="1.1484375" style="5" customWidth="1"/>
    <col min="10" max="10" width="15.7109375" style="5" customWidth="1"/>
    <col min="11" max="11" width="0.85546875" style="5" customWidth="1"/>
    <col min="12" max="12" width="12.7109375" style="5" customWidth="1"/>
    <col min="13" max="16384" width="8.7109375" style="1" customWidth="1"/>
  </cols>
  <sheetData>
    <row r="1" spans="1:12" ht="12.75">
      <c r="A1" s="6"/>
      <c r="B1" s="6"/>
      <c r="C1" s="6"/>
      <c r="D1" s="6"/>
      <c r="E1" s="6"/>
      <c r="F1" s="7"/>
      <c r="G1" s="8"/>
      <c r="H1" s="7"/>
      <c r="I1" s="8"/>
      <c r="J1" s="7"/>
      <c r="K1" s="8"/>
      <c r="L1" s="7"/>
    </row>
    <row r="2" spans="1:12" s="12" customFormat="1" ht="12.75">
      <c r="A2" s="9"/>
      <c r="B2" s="9"/>
      <c r="C2" s="9"/>
      <c r="D2" s="9"/>
      <c r="E2" s="9"/>
      <c r="F2" s="10" t="s">
        <v>22</v>
      </c>
      <c r="G2" s="11"/>
      <c r="H2" s="10" t="s">
        <v>23</v>
      </c>
      <c r="I2" s="11"/>
      <c r="J2" s="10" t="s">
        <v>24</v>
      </c>
      <c r="K2" s="11"/>
      <c r="L2" s="10" t="s">
        <v>25</v>
      </c>
    </row>
    <row r="3" spans="1:12" s="18" customFormat="1" ht="12.75">
      <c r="A3" s="13"/>
      <c r="B3" s="14" t="s">
        <v>26</v>
      </c>
      <c r="C3" s="13"/>
      <c r="D3" s="13"/>
      <c r="E3" s="13"/>
      <c r="F3" s="15"/>
      <c r="G3" s="16"/>
      <c r="H3" s="15"/>
      <c r="I3" s="16"/>
      <c r="J3" s="15"/>
      <c r="K3" s="16"/>
      <c r="L3" s="17"/>
    </row>
    <row r="4" spans="1:12" s="18" customFormat="1" ht="12.75">
      <c r="A4" s="13"/>
      <c r="B4" s="13"/>
      <c r="C4" s="16" t="s">
        <v>27</v>
      </c>
      <c r="D4" s="13"/>
      <c r="E4" s="13"/>
      <c r="F4" s="15">
        <v>25234.42</v>
      </c>
      <c r="G4" s="16"/>
      <c r="H4" s="15">
        <v>25096</v>
      </c>
      <c r="I4" s="16"/>
      <c r="J4" s="15">
        <f>ROUND((F4-H4),5)</f>
        <v>138.42</v>
      </c>
      <c r="K4" s="16"/>
      <c r="L4" s="17">
        <f>ROUND(IF(H4=0,IF(F4=0,0,1),F4/H4),5)</f>
        <v>1.00552</v>
      </c>
    </row>
    <row r="5" spans="1:12" s="18" customFormat="1" ht="12.75">
      <c r="A5" s="13"/>
      <c r="B5" s="13"/>
      <c r="C5" s="16" t="s">
        <v>28</v>
      </c>
      <c r="D5" s="13"/>
      <c r="E5" s="13"/>
      <c r="F5" s="15">
        <v>460.83</v>
      </c>
      <c r="G5" s="16"/>
      <c r="H5" s="15">
        <v>0</v>
      </c>
      <c r="I5" s="16"/>
      <c r="J5" s="15">
        <f>ROUND((F5-H5),5)</f>
        <v>460.83</v>
      </c>
      <c r="K5" s="16"/>
      <c r="L5" s="17">
        <f>ROUND(IF(H5=0,IF(F5=0,0,1),F5/H5),5)</f>
        <v>1</v>
      </c>
    </row>
    <row r="6" spans="1:12" s="18" customFormat="1" ht="12.75">
      <c r="A6" s="13"/>
      <c r="B6" s="13"/>
      <c r="C6" s="16" t="s">
        <v>29</v>
      </c>
      <c r="D6" s="13"/>
      <c r="E6" s="13"/>
      <c r="F6" s="15">
        <v>338.09</v>
      </c>
      <c r="G6" s="16"/>
      <c r="H6" s="15">
        <v>220</v>
      </c>
      <c r="I6" s="16"/>
      <c r="J6" s="15">
        <f>ROUND((F6-H6),5)</f>
        <v>118.09</v>
      </c>
      <c r="K6" s="16"/>
      <c r="L6" s="17">
        <f>ROUND(IF(H6=0,IF(F6=0,0,1),F6/H6),5)</f>
        <v>1.53677</v>
      </c>
    </row>
    <row r="7" spans="1:12" s="18" customFormat="1" ht="12.75">
      <c r="A7" s="13"/>
      <c r="B7" s="13"/>
      <c r="C7" s="16" t="s">
        <v>30</v>
      </c>
      <c r="D7" s="13"/>
      <c r="E7" s="13"/>
      <c r="F7" s="15">
        <v>0</v>
      </c>
      <c r="G7" s="16"/>
      <c r="H7" s="15">
        <v>0</v>
      </c>
      <c r="I7" s="16"/>
      <c r="J7" s="15">
        <f>ROUND((F7-H7),5)</f>
        <v>0</v>
      </c>
      <c r="K7" s="16"/>
      <c r="L7" s="17">
        <f>ROUND(IF(H7=0,IF(F7=0,0,1),F7/H7),5)</f>
        <v>0</v>
      </c>
    </row>
    <row r="8" spans="1:12" s="18" customFormat="1" ht="12.75">
      <c r="A8" s="13"/>
      <c r="B8" s="13"/>
      <c r="C8" s="16" t="s">
        <v>31</v>
      </c>
      <c r="D8" s="13"/>
      <c r="E8" s="13"/>
      <c r="F8" s="19">
        <v>1306</v>
      </c>
      <c r="G8" s="16"/>
      <c r="H8" s="19">
        <v>800</v>
      </c>
      <c r="I8" s="16"/>
      <c r="J8" s="19">
        <f>ROUND((F8-H8),5)</f>
        <v>506</v>
      </c>
      <c r="K8" s="16"/>
      <c r="L8" s="20">
        <f>ROUND(IF(H8=0,IF(F8=0,0,1),F8/H8),5)</f>
        <v>1.6325</v>
      </c>
    </row>
    <row r="9" spans="1:12" s="26" customFormat="1" ht="12.75">
      <c r="A9" s="21"/>
      <c r="B9" s="22" t="s">
        <v>32</v>
      </c>
      <c r="C9" s="23"/>
      <c r="D9" s="23"/>
      <c r="E9" s="23"/>
      <c r="F9" s="24">
        <f>ROUND(SUM(F3:F8),5)</f>
        <v>27339.34</v>
      </c>
      <c r="G9" s="23"/>
      <c r="H9" s="24">
        <f>ROUND(SUM(H3:H8),5)</f>
        <v>26116</v>
      </c>
      <c r="I9" s="23"/>
      <c r="J9" s="24">
        <f>ROUND((F9-H9),5)</f>
        <v>1223.34</v>
      </c>
      <c r="K9" s="23"/>
      <c r="L9" s="25">
        <f>ROUND(IF(H9=0,IF(F9=0,0,1),F9/H9),5)</f>
        <v>1.04684</v>
      </c>
    </row>
    <row r="10" spans="1:12" s="18" customFormat="1" ht="30" customHeight="1">
      <c r="A10" s="13"/>
      <c r="B10" s="14" t="s">
        <v>33</v>
      </c>
      <c r="C10" s="13"/>
      <c r="D10" s="13"/>
      <c r="E10" s="13"/>
      <c r="F10" s="15"/>
      <c r="G10" s="16"/>
      <c r="H10" s="15"/>
      <c r="I10" s="16"/>
      <c r="J10" s="15"/>
      <c r="K10" s="16"/>
      <c r="L10" s="17"/>
    </row>
    <row r="11" spans="1:12" s="18" customFormat="1" ht="12.75">
      <c r="A11" s="13"/>
      <c r="B11" s="13"/>
      <c r="C11" s="13" t="s">
        <v>34</v>
      </c>
      <c r="D11" s="13"/>
      <c r="E11" s="13"/>
      <c r="F11" s="15"/>
      <c r="G11" s="16"/>
      <c r="H11" s="15"/>
      <c r="I11" s="16"/>
      <c r="J11" s="15"/>
      <c r="K11" s="16"/>
      <c r="L11" s="17"/>
    </row>
    <row r="12" spans="1:12" s="18" customFormat="1" ht="12.75">
      <c r="A12" s="13"/>
      <c r="B12" s="13"/>
      <c r="C12" s="13"/>
      <c r="D12" s="16" t="s">
        <v>35</v>
      </c>
      <c r="E12" s="16"/>
      <c r="F12" s="15">
        <v>10</v>
      </c>
      <c r="G12" s="16"/>
      <c r="H12" s="15">
        <v>20</v>
      </c>
      <c r="I12" s="16"/>
      <c r="J12" s="15">
        <f>ROUND((F12-H12),5)</f>
        <v>-10</v>
      </c>
      <c r="K12" s="16"/>
      <c r="L12" s="17">
        <f>ROUND(IF(H12=0,IF(F12=0,0,1),F12/H12),5)</f>
        <v>0.5</v>
      </c>
    </row>
    <row r="13" spans="1:12" s="18" customFormat="1" ht="12.75">
      <c r="A13" s="13"/>
      <c r="B13" s="13"/>
      <c r="C13" s="13"/>
      <c r="D13" s="16" t="s">
        <v>36</v>
      </c>
      <c r="E13" s="16"/>
      <c r="F13" s="15">
        <v>185.76</v>
      </c>
      <c r="G13" s="16"/>
      <c r="H13" s="15">
        <v>180</v>
      </c>
      <c r="I13" s="16"/>
      <c r="J13" s="15">
        <f>ROUND((F13-H13),5)</f>
        <v>5.76</v>
      </c>
      <c r="K13" s="16"/>
      <c r="L13" s="17">
        <f>ROUND(IF(H13=0,IF(F13=0,0,1),F13/H13),5)</f>
        <v>1.032</v>
      </c>
    </row>
    <row r="14" spans="1:12" s="18" customFormat="1" ht="12.75">
      <c r="A14" s="13"/>
      <c r="B14" s="13"/>
      <c r="C14" s="13"/>
      <c r="D14" s="16" t="s">
        <v>37</v>
      </c>
      <c r="E14" s="16"/>
      <c r="F14" s="15">
        <v>0</v>
      </c>
      <c r="G14" s="16"/>
      <c r="H14" s="15">
        <v>80</v>
      </c>
      <c r="I14" s="16"/>
      <c r="J14" s="15">
        <f>ROUND((F14-H14),5)</f>
        <v>-80</v>
      </c>
      <c r="K14" s="16"/>
      <c r="L14" s="17">
        <f>ROUND(IF(H14=0,IF(F14=0,0,1),F14/H14),5)</f>
        <v>0</v>
      </c>
    </row>
    <row r="15" spans="1:12" s="18" customFormat="1" ht="12.75">
      <c r="A15" s="13"/>
      <c r="B15" s="13"/>
      <c r="C15" s="13"/>
      <c r="D15" s="16" t="s">
        <v>38</v>
      </c>
      <c r="E15" s="16"/>
      <c r="F15" s="15">
        <v>88</v>
      </c>
      <c r="G15" s="16"/>
      <c r="H15" s="15">
        <v>175</v>
      </c>
      <c r="I15" s="16"/>
      <c r="J15" s="15">
        <f>ROUND((F15-H15),5)</f>
        <v>-87</v>
      </c>
      <c r="K15" s="16"/>
      <c r="L15" s="17">
        <f>ROUND(IF(H15=0,IF(F15=0,0,1),F15/H15),5)</f>
        <v>0.50286</v>
      </c>
    </row>
    <row r="16" spans="1:12" s="18" customFormat="1" ht="12.75">
      <c r="A16" s="13"/>
      <c r="B16" s="13"/>
      <c r="C16" s="13"/>
      <c r="D16" s="16" t="s">
        <v>39</v>
      </c>
      <c r="E16" s="16"/>
      <c r="F16" s="15"/>
      <c r="G16" s="16"/>
      <c r="H16" s="15"/>
      <c r="I16" s="16"/>
      <c r="J16" s="15"/>
      <c r="K16" s="16"/>
      <c r="L16" s="17"/>
    </row>
    <row r="17" spans="1:12" s="18" customFormat="1" ht="12.75">
      <c r="A17" s="13"/>
      <c r="B17" s="13"/>
      <c r="C17" s="13"/>
      <c r="D17" s="16"/>
      <c r="E17" s="16" t="s">
        <v>40</v>
      </c>
      <c r="F17" s="27">
        <v>263.36</v>
      </c>
      <c r="G17" s="16"/>
      <c r="H17" s="15">
        <v>240</v>
      </c>
      <c r="I17" s="16"/>
      <c r="J17" s="15">
        <f>ROUND((F17-H17),5)</f>
        <v>23.36</v>
      </c>
      <c r="K17" s="16"/>
      <c r="L17" s="17">
        <f>ROUND(IF(H17=0,IF(F17=0,0,1),F17/H17),5)</f>
        <v>1.09733</v>
      </c>
    </row>
    <row r="18" spans="1:12" s="18" customFormat="1" ht="12.75">
      <c r="A18" s="13"/>
      <c r="B18" s="13"/>
      <c r="C18" s="13"/>
      <c r="D18" s="16"/>
      <c r="E18" s="16" t="s">
        <v>41</v>
      </c>
      <c r="F18" s="28">
        <v>598.14</v>
      </c>
      <c r="G18" s="16"/>
      <c r="H18" s="29">
        <v>260</v>
      </c>
      <c r="I18" s="16"/>
      <c r="J18" s="29">
        <f>ROUND((F18-H18),5)</f>
        <v>338.14</v>
      </c>
      <c r="K18" s="16"/>
      <c r="L18" s="30">
        <f>ROUND(IF(H18=0,IF(F18=0,0,1),F18/H18),5)</f>
        <v>2.30054</v>
      </c>
    </row>
    <row r="19" spans="1:12" s="18" customFormat="1" ht="12.75">
      <c r="A19" s="13"/>
      <c r="B19" s="13"/>
      <c r="C19" s="13"/>
      <c r="D19" s="13" t="s">
        <v>42</v>
      </c>
      <c r="E19" s="13"/>
      <c r="F19" s="15">
        <f>ROUND(SUM(F16:F18),5)</f>
        <v>861.5</v>
      </c>
      <c r="G19" s="16"/>
      <c r="H19" s="15">
        <f>ROUND(SUM(H16:H18),5)</f>
        <v>500</v>
      </c>
      <c r="I19" s="16"/>
      <c r="J19" s="15">
        <f>ROUND((F19-H19),5)</f>
        <v>361.5</v>
      </c>
      <c r="K19" s="16"/>
      <c r="L19" s="17">
        <f>ROUND(IF(H19=0,IF(F19=0,0,1),F19/H19),5)</f>
        <v>1.723</v>
      </c>
    </row>
    <row r="20" spans="1:12" s="18" customFormat="1" ht="19.5" customHeight="1">
      <c r="A20" s="13"/>
      <c r="B20" s="13"/>
      <c r="C20" s="13"/>
      <c r="D20" s="16" t="s">
        <v>43</v>
      </c>
      <c r="E20" s="16"/>
      <c r="F20" s="15">
        <v>215.42</v>
      </c>
      <c r="G20" s="16"/>
      <c r="H20" s="15">
        <v>450</v>
      </c>
      <c r="I20" s="16"/>
      <c r="J20" s="15">
        <f>ROUND((F20-H20),5)</f>
        <v>-234.58</v>
      </c>
      <c r="K20" s="16"/>
      <c r="L20" s="17">
        <f>ROUND(IF(H20=0,IF(F20=0,0,1),F20/H20),5)</f>
        <v>0.47871</v>
      </c>
    </row>
    <row r="21" spans="1:12" s="18" customFormat="1" ht="12.75">
      <c r="A21" s="13"/>
      <c r="B21" s="13"/>
      <c r="C21" s="13"/>
      <c r="D21" s="16" t="s">
        <v>44</v>
      </c>
      <c r="E21" s="16"/>
      <c r="F21" s="29">
        <v>98.69</v>
      </c>
      <c r="G21" s="16"/>
      <c r="H21" s="29">
        <v>300</v>
      </c>
      <c r="I21" s="16"/>
      <c r="J21" s="29">
        <f>ROUND((F21-H21),5)</f>
        <v>-201.31</v>
      </c>
      <c r="K21" s="16"/>
      <c r="L21" s="30">
        <f>ROUND(IF(H21=0,IF(F21=0,0,1),F21/H21),5)</f>
        <v>0.32897</v>
      </c>
    </row>
    <row r="22" spans="1:12" s="18" customFormat="1" ht="12.75">
      <c r="A22" s="13"/>
      <c r="B22" s="13"/>
      <c r="C22" s="21" t="s">
        <v>45</v>
      </c>
      <c r="D22" s="13"/>
      <c r="E22" s="13"/>
      <c r="F22" s="31">
        <f>ROUND(SUM(F11:F15)+SUM(F19:F21),5)</f>
        <v>1459.37</v>
      </c>
      <c r="G22" s="13"/>
      <c r="H22" s="31">
        <f>ROUND(SUM(H11:H15)+SUM(H19:H21),5)</f>
        <v>1705</v>
      </c>
      <c r="I22" s="13"/>
      <c r="J22" s="31">
        <f>ROUND((F22-H22),5)</f>
        <v>-245.63</v>
      </c>
      <c r="K22" s="13"/>
      <c r="L22" s="32">
        <f>ROUND(IF(H22=0,IF(F22=0,0,1),F22/H22),5)</f>
        <v>0.85594</v>
      </c>
    </row>
    <row r="23" spans="1:12" s="18" customFormat="1" ht="19.5" customHeight="1">
      <c r="A23" s="13"/>
      <c r="B23" s="13"/>
      <c r="C23" s="13" t="s">
        <v>46</v>
      </c>
      <c r="D23" s="13"/>
      <c r="E23" s="13"/>
      <c r="F23" s="15"/>
      <c r="G23" s="16"/>
      <c r="H23" s="15"/>
      <c r="I23" s="16"/>
      <c r="J23" s="15"/>
      <c r="K23" s="16"/>
      <c r="L23" s="17"/>
    </row>
    <row r="24" spans="1:12" s="18" customFormat="1" ht="12.75">
      <c r="A24" s="13"/>
      <c r="B24" s="13"/>
      <c r="C24" s="13"/>
      <c r="D24" s="16" t="s">
        <v>47</v>
      </c>
      <c r="E24" s="16"/>
      <c r="F24" s="15">
        <v>474.53</v>
      </c>
      <c r="G24" s="16"/>
      <c r="H24" s="15">
        <v>600</v>
      </c>
      <c r="I24" s="16"/>
      <c r="J24" s="15">
        <f>ROUND((F24-H24),5)</f>
        <v>-125.47</v>
      </c>
      <c r="K24" s="16"/>
      <c r="L24" s="17">
        <f>ROUND(IF(H24=0,IF(F24=0,0,1),F24/H24),5)</f>
        <v>0.79088</v>
      </c>
    </row>
    <row r="25" spans="1:12" s="18" customFormat="1" ht="12.75">
      <c r="A25" s="13"/>
      <c r="B25" s="13"/>
      <c r="C25" s="13"/>
      <c r="D25" s="16" t="s">
        <v>48</v>
      </c>
      <c r="E25" s="16"/>
      <c r="F25" s="15">
        <v>3806.4</v>
      </c>
      <c r="G25" s="16"/>
      <c r="H25" s="15">
        <v>3806</v>
      </c>
      <c r="I25" s="16"/>
      <c r="J25" s="15">
        <f>ROUND((F25-H25),5)</f>
        <v>0.4</v>
      </c>
      <c r="K25" s="16"/>
      <c r="L25" s="17">
        <f>ROUND(IF(H25=0,IF(F25=0,0,1),F25/H25),5)</f>
        <v>1.00011</v>
      </c>
    </row>
    <row r="26" spans="1:12" s="18" customFormat="1" ht="12.75">
      <c r="A26" s="13"/>
      <c r="B26" s="13"/>
      <c r="C26" s="13"/>
      <c r="D26" s="16" t="s">
        <v>49</v>
      </c>
      <c r="E26" s="16"/>
      <c r="F26" s="15">
        <v>300</v>
      </c>
      <c r="G26" s="16"/>
      <c r="H26" s="15">
        <v>300</v>
      </c>
      <c r="I26" s="16"/>
      <c r="J26" s="15">
        <f>ROUND((F26-H26),5)</f>
        <v>0</v>
      </c>
      <c r="K26" s="16"/>
      <c r="L26" s="17">
        <f>ROUND(IF(H26=0,IF(F26=0,0,1),F26/H26),5)</f>
        <v>1</v>
      </c>
    </row>
    <row r="27" spans="1:12" s="18" customFormat="1" ht="12.75">
      <c r="A27" s="13"/>
      <c r="B27" s="13"/>
      <c r="C27" s="13"/>
      <c r="D27" s="16" t="s">
        <v>50</v>
      </c>
      <c r="E27" s="16"/>
      <c r="F27" s="15">
        <v>1254.08</v>
      </c>
      <c r="G27" s="16"/>
      <c r="H27" s="15">
        <v>1000</v>
      </c>
      <c r="I27" s="16"/>
      <c r="J27" s="15">
        <f>ROUND((F27-H27),5)</f>
        <v>254.08</v>
      </c>
      <c r="K27" s="16"/>
      <c r="L27" s="17">
        <f>ROUND(IF(H27=0,IF(F27=0,0,1),F27/H27),5)</f>
        <v>1.25408</v>
      </c>
    </row>
    <row r="28" spans="1:12" s="18" customFormat="1" ht="12.75">
      <c r="A28" s="13"/>
      <c r="B28" s="13"/>
      <c r="C28" s="13"/>
      <c r="D28" s="16" t="s">
        <v>51</v>
      </c>
      <c r="E28" s="16"/>
      <c r="F28" s="15">
        <v>95.6</v>
      </c>
      <c r="G28" s="16"/>
      <c r="H28" s="15">
        <v>100</v>
      </c>
      <c r="I28" s="16"/>
      <c r="J28" s="15">
        <f>ROUND((F28-H28),5)</f>
        <v>-4.4</v>
      </c>
      <c r="K28" s="16"/>
      <c r="L28" s="17">
        <f>ROUND(IF(H28=0,IF(F28=0,0,1),F28/H28),5)</f>
        <v>0.956</v>
      </c>
    </row>
    <row r="29" spans="1:12" s="18" customFormat="1" ht="12.75">
      <c r="A29" s="13"/>
      <c r="B29" s="13"/>
      <c r="C29" s="13"/>
      <c r="D29" s="16" t="s">
        <v>52</v>
      </c>
      <c r="E29" s="16"/>
      <c r="F29" s="15">
        <v>1650.65</v>
      </c>
      <c r="G29" s="16"/>
      <c r="H29" s="15">
        <v>1700</v>
      </c>
      <c r="I29" s="16"/>
      <c r="J29" s="15">
        <f>ROUND((F29-H29),5)</f>
        <v>-49.35</v>
      </c>
      <c r="K29" s="16"/>
      <c r="L29" s="17">
        <f>ROUND(IF(H29=0,IF(F29=0,0,1),F29/H29),5)</f>
        <v>0.97097</v>
      </c>
    </row>
    <row r="30" spans="1:12" s="18" customFormat="1" ht="12.75">
      <c r="A30" s="13"/>
      <c r="B30" s="13"/>
      <c r="C30" s="13"/>
      <c r="D30" s="33" t="s">
        <v>53</v>
      </c>
      <c r="E30" s="16"/>
      <c r="F30" s="15">
        <v>5412</v>
      </c>
      <c r="G30" s="16"/>
      <c r="H30" s="15">
        <v>5411</v>
      </c>
      <c r="I30" s="16"/>
      <c r="J30" s="15">
        <f>ROUND((F30-H30),5)</f>
        <v>1</v>
      </c>
      <c r="K30" s="16"/>
      <c r="L30" s="17">
        <f>ROUND(IF(H30=0,IF(F30=0,0,1),F30/H30),5)</f>
        <v>1.00018</v>
      </c>
    </row>
    <row r="31" spans="1:12" s="18" customFormat="1" ht="12.75">
      <c r="A31" s="13"/>
      <c r="B31" s="13"/>
      <c r="C31" s="13"/>
      <c r="D31" s="16" t="s">
        <v>54</v>
      </c>
      <c r="E31" s="16"/>
      <c r="F31" s="15">
        <v>1690</v>
      </c>
      <c r="G31" s="16"/>
      <c r="H31" s="15">
        <v>2000</v>
      </c>
      <c r="I31" s="16"/>
      <c r="J31" s="15">
        <f>ROUND((F31-H31),5)</f>
        <v>-310</v>
      </c>
      <c r="K31" s="16"/>
      <c r="L31" s="17">
        <f>ROUND(IF(H31=0,IF(F31=0,0,1),F31/H31),5)</f>
        <v>0.845</v>
      </c>
    </row>
    <row r="32" spans="1:12" s="18" customFormat="1" ht="12.75">
      <c r="A32" s="13"/>
      <c r="B32" s="13"/>
      <c r="C32" s="13"/>
      <c r="D32" s="33" t="s">
        <v>55</v>
      </c>
      <c r="E32" s="16"/>
      <c r="F32" s="15">
        <v>78.73</v>
      </c>
      <c r="G32" s="16"/>
      <c r="H32" s="15">
        <v>185</v>
      </c>
      <c r="I32" s="16"/>
      <c r="J32" s="15">
        <f>ROUND((F32-H32),5)</f>
        <v>-106.27</v>
      </c>
      <c r="K32" s="16"/>
      <c r="L32" s="17">
        <f>ROUND(IF(H32=0,IF(F32=0,0,1),F32/H32),5)</f>
        <v>0.42557</v>
      </c>
    </row>
    <row r="33" spans="1:12" s="18" customFormat="1" ht="12.75">
      <c r="A33" s="13"/>
      <c r="B33" s="13"/>
      <c r="C33" s="13"/>
      <c r="D33" s="16" t="s">
        <v>56</v>
      </c>
      <c r="E33" s="16"/>
      <c r="F33" s="15">
        <v>0</v>
      </c>
      <c r="G33" s="16"/>
      <c r="H33" s="15">
        <v>0</v>
      </c>
      <c r="I33" s="16"/>
      <c r="J33" s="15">
        <f>ROUND((F33-H33),5)</f>
        <v>0</v>
      </c>
      <c r="K33" s="16"/>
      <c r="L33" s="17">
        <f>ROUND(IF(H33=0,IF(F33=0,0,1),F33/H33),5)</f>
        <v>0</v>
      </c>
    </row>
    <row r="34" spans="1:12" s="18" customFormat="1" ht="12.75">
      <c r="A34" s="13"/>
      <c r="B34" s="13"/>
      <c r="C34" s="13"/>
      <c r="D34" s="16" t="s">
        <v>57</v>
      </c>
      <c r="E34" s="16"/>
      <c r="F34" s="29">
        <v>1418.77</v>
      </c>
      <c r="G34" s="16"/>
      <c r="H34" s="29">
        <v>1300</v>
      </c>
      <c r="I34" s="16"/>
      <c r="J34" s="29">
        <f>ROUND((F34-H34),5)</f>
        <v>118.77</v>
      </c>
      <c r="K34" s="16"/>
      <c r="L34" s="30">
        <f>ROUND(IF(H34=0,IF(F34=0,0,1),F34/H34),5)</f>
        <v>1.09136</v>
      </c>
    </row>
    <row r="35" spans="1:12" s="26" customFormat="1" ht="12.75">
      <c r="A35" s="21"/>
      <c r="B35" s="21"/>
      <c r="C35" s="21" t="s">
        <v>58</v>
      </c>
      <c r="D35" s="21"/>
      <c r="E35" s="21"/>
      <c r="F35" s="34">
        <f>ROUND(SUM(F23:F34),5)</f>
        <v>16180.76</v>
      </c>
      <c r="G35" s="35"/>
      <c r="H35" s="34">
        <f>ROUND(SUM(H23:H34),5)</f>
        <v>16402</v>
      </c>
      <c r="I35" s="35"/>
      <c r="J35" s="34">
        <f>ROUND((F35-H35),5)</f>
        <v>-221.24</v>
      </c>
      <c r="K35" s="35"/>
      <c r="L35" s="36">
        <f>ROUND(IF(H35=0,IF(F35=0,0,1),F35/H35),5)</f>
        <v>0.98651</v>
      </c>
    </row>
    <row r="36" spans="1:12" s="18" customFormat="1" ht="19.5" customHeight="1">
      <c r="A36" s="13"/>
      <c r="B36" s="13"/>
      <c r="C36" s="13" t="s">
        <v>59</v>
      </c>
      <c r="D36" s="13"/>
      <c r="E36" s="13"/>
      <c r="F36" s="15"/>
      <c r="G36" s="16"/>
      <c r="H36" s="15"/>
      <c r="I36" s="16"/>
      <c r="J36" s="15"/>
      <c r="K36" s="16"/>
      <c r="L36" s="17"/>
    </row>
    <row r="37" spans="1:12" s="18" customFormat="1" ht="12.75">
      <c r="A37" s="13"/>
      <c r="B37" s="13"/>
      <c r="C37" s="13"/>
      <c r="D37" s="16" t="s">
        <v>60</v>
      </c>
      <c r="E37" s="16"/>
      <c r="F37" s="15">
        <v>1457</v>
      </c>
      <c r="G37" s="16"/>
      <c r="H37" s="15">
        <v>1457</v>
      </c>
      <c r="I37" s="16"/>
      <c r="J37" s="15">
        <f>ROUND((F37-H37),5)</f>
        <v>0</v>
      </c>
      <c r="K37" s="16"/>
      <c r="L37" s="17">
        <f>ROUND(IF(H37=0,IF(F37=0,0,1),F37/H37),5)</f>
        <v>1</v>
      </c>
    </row>
    <row r="38" spans="1:12" s="18" customFormat="1" ht="12.75">
      <c r="A38" s="13"/>
      <c r="B38" s="13"/>
      <c r="C38" s="13"/>
      <c r="D38" s="16" t="s">
        <v>61</v>
      </c>
      <c r="E38" s="16"/>
      <c r="F38" s="15">
        <v>10</v>
      </c>
      <c r="G38" s="16"/>
      <c r="H38" s="15">
        <v>10</v>
      </c>
      <c r="I38" s="16"/>
      <c r="J38" s="15">
        <f>ROUND((F38-H38),5)</f>
        <v>0</v>
      </c>
      <c r="K38" s="16"/>
      <c r="L38" s="17">
        <f>ROUND(IF(H38=0,IF(F38=0,0,1),F38/H38),5)</f>
        <v>1</v>
      </c>
    </row>
    <row r="39" spans="1:12" s="18" customFormat="1" ht="12.75">
      <c r="A39" s="13"/>
      <c r="B39" s="13"/>
      <c r="C39" s="13"/>
      <c r="D39" s="16" t="s">
        <v>62</v>
      </c>
      <c r="E39" s="16"/>
      <c r="F39" s="15">
        <v>131</v>
      </c>
      <c r="G39" s="16"/>
      <c r="H39" s="15">
        <v>131</v>
      </c>
      <c r="I39" s="16"/>
      <c r="J39" s="15">
        <f>ROUND((F39-H39),5)</f>
        <v>0</v>
      </c>
      <c r="K39" s="16"/>
      <c r="L39" s="17">
        <f>ROUND(IF(H39=0,IF(F39=0,0,1),F39/H39),5)</f>
        <v>1</v>
      </c>
    </row>
    <row r="40" spans="1:12" s="18" customFormat="1" ht="12.75">
      <c r="A40" s="13"/>
      <c r="B40" s="13"/>
      <c r="C40" s="13"/>
      <c r="D40" s="16" t="s">
        <v>63</v>
      </c>
      <c r="E40" s="16"/>
      <c r="F40" s="15">
        <v>270</v>
      </c>
      <c r="G40" s="16"/>
      <c r="H40" s="15">
        <v>270</v>
      </c>
      <c r="I40" s="16"/>
      <c r="J40" s="15">
        <f>ROUND((F40-H40),5)</f>
        <v>0</v>
      </c>
      <c r="K40" s="16"/>
      <c r="L40" s="17">
        <f>ROUND(IF(H40=0,IF(F40=0,0,1),F40/H40),5)</f>
        <v>1</v>
      </c>
    </row>
    <row r="41" spans="1:12" s="18" customFormat="1" ht="12.75">
      <c r="A41" s="13"/>
      <c r="B41" s="13"/>
      <c r="C41" s="13"/>
      <c r="D41" s="16" t="s">
        <v>64</v>
      </c>
      <c r="E41" s="16"/>
      <c r="F41" s="15">
        <v>57</v>
      </c>
      <c r="G41" s="16"/>
      <c r="H41" s="15">
        <v>57</v>
      </c>
      <c r="I41" s="16"/>
      <c r="J41" s="15">
        <f>ROUND((F41-H41),5)</f>
        <v>0</v>
      </c>
      <c r="K41" s="16"/>
      <c r="L41" s="17">
        <f>ROUND(IF(H41=0,IF(F41=0,0,1),F41/H41),5)</f>
        <v>1</v>
      </c>
    </row>
    <row r="42" spans="1:12" s="18" customFormat="1" ht="12.75">
      <c r="A42" s="13"/>
      <c r="B42" s="13"/>
      <c r="C42" s="13"/>
      <c r="D42" s="16" t="s">
        <v>65</v>
      </c>
      <c r="E42" s="16"/>
      <c r="F42" s="15">
        <v>50</v>
      </c>
      <c r="G42" s="16"/>
      <c r="H42" s="15">
        <v>50</v>
      </c>
      <c r="I42" s="16"/>
      <c r="J42" s="15">
        <f>ROUND((F42-H42),5)</f>
        <v>0</v>
      </c>
      <c r="K42" s="16"/>
      <c r="L42" s="17">
        <f>ROUND(IF(H42=0,IF(F42=0,0,1),F42/H42),5)</f>
        <v>1</v>
      </c>
    </row>
    <row r="43" spans="1:12" s="18" customFormat="1" ht="12.75">
      <c r="A43" s="13"/>
      <c r="B43" s="13"/>
      <c r="C43" s="13"/>
      <c r="D43" s="37" t="s">
        <v>66</v>
      </c>
      <c r="E43" s="16"/>
      <c r="F43" s="15">
        <v>260</v>
      </c>
      <c r="G43" s="16"/>
      <c r="H43" s="15">
        <v>260</v>
      </c>
      <c r="I43" s="16"/>
      <c r="J43" s="15">
        <f>ROUND((F43-H43),5)</f>
        <v>0</v>
      </c>
      <c r="K43" s="16"/>
      <c r="L43" s="17">
        <f>ROUND(IF(H43=0,IF(F43=0,0,1),F43/H43),5)</f>
        <v>1</v>
      </c>
    </row>
    <row r="44" spans="1:12" s="18" customFormat="1" ht="12.75">
      <c r="A44" s="13"/>
      <c r="B44" s="13"/>
      <c r="C44" s="13"/>
      <c r="D44" s="16" t="s">
        <v>67</v>
      </c>
      <c r="E44" s="16"/>
      <c r="F44" s="15">
        <v>5516</v>
      </c>
      <c r="G44" s="16"/>
      <c r="H44" s="15">
        <v>5516</v>
      </c>
      <c r="I44" s="16"/>
      <c r="J44" s="15">
        <f>ROUND((F44-H44),5)</f>
        <v>0</v>
      </c>
      <c r="K44" s="16"/>
      <c r="L44" s="17">
        <f>ROUND(IF(H44=0,IF(F44=0,0,1),F44/H44),5)</f>
        <v>1</v>
      </c>
    </row>
    <row r="45" spans="1:12" s="18" customFormat="1" ht="12.75">
      <c r="A45" s="13"/>
      <c r="B45" s="13"/>
      <c r="C45" s="13"/>
      <c r="D45" s="16" t="s">
        <v>68</v>
      </c>
      <c r="E45" s="16"/>
      <c r="F45" s="15">
        <v>50</v>
      </c>
      <c r="G45" s="16"/>
      <c r="H45" s="15">
        <v>50</v>
      </c>
      <c r="I45" s="16"/>
      <c r="J45" s="15">
        <f>ROUND((F45-H45),5)</f>
        <v>0</v>
      </c>
      <c r="K45" s="16"/>
      <c r="L45" s="17">
        <f>ROUND(IF(H45=0,IF(F45=0,0,1),F45/H45),5)</f>
        <v>1</v>
      </c>
    </row>
    <row r="46" spans="1:12" s="18" customFormat="1" ht="12.75">
      <c r="A46" s="13"/>
      <c r="B46" s="13"/>
      <c r="C46" s="13"/>
      <c r="D46" s="16" t="s">
        <v>69</v>
      </c>
      <c r="E46" s="16"/>
      <c r="F46" s="15">
        <v>100</v>
      </c>
      <c r="G46" s="16"/>
      <c r="H46" s="15">
        <v>0</v>
      </c>
      <c r="I46" s="16"/>
      <c r="J46" s="15">
        <f>ROUND((F46-H46),5)</f>
        <v>100</v>
      </c>
      <c r="K46" s="16"/>
      <c r="L46" s="17">
        <f>ROUND(IF(H46=0,IF(F46=0,0,1),F46/H46),5)</f>
        <v>1</v>
      </c>
    </row>
    <row r="47" spans="1:12" s="18" customFormat="1" ht="12.75">
      <c r="A47" s="13"/>
      <c r="B47" s="13"/>
      <c r="C47" s="13"/>
      <c r="D47" s="16" t="s">
        <v>70</v>
      </c>
      <c r="E47" s="16"/>
      <c r="F47" s="19">
        <v>208</v>
      </c>
      <c r="G47" s="16"/>
      <c r="H47" s="19">
        <v>208</v>
      </c>
      <c r="I47" s="16"/>
      <c r="J47" s="19">
        <f>ROUND((F47-H47),5)</f>
        <v>0</v>
      </c>
      <c r="K47" s="16"/>
      <c r="L47" s="20">
        <f>ROUND(IF(H47=0,IF(F47=0,0,1),F47/H47),5)</f>
        <v>1</v>
      </c>
    </row>
    <row r="48" spans="1:12" s="26" customFormat="1" ht="12.75">
      <c r="A48" s="21"/>
      <c r="B48" s="21"/>
      <c r="C48" s="21" t="s">
        <v>71</v>
      </c>
      <c r="D48" s="21"/>
      <c r="E48" s="21"/>
      <c r="F48" s="38">
        <f>ROUND(SUM(F36:F47),5)</f>
        <v>8109</v>
      </c>
      <c r="G48" s="35"/>
      <c r="H48" s="38">
        <f>ROUND(SUM(H36:H47),5)</f>
        <v>8009</v>
      </c>
      <c r="I48" s="35"/>
      <c r="J48" s="38">
        <f>ROUND((F48-H48),5)</f>
        <v>100</v>
      </c>
      <c r="K48" s="35"/>
      <c r="L48" s="39">
        <f>ROUND(IF(H48=0,IF(F48=0,0,1),F48/H48),5)</f>
        <v>1.01249</v>
      </c>
    </row>
    <row r="49" spans="1:12" s="44" customFormat="1" ht="19.5" customHeight="1">
      <c r="A49" s="14"/>
      <c r="B49" s="40" t="s">
        <v>72</v>
      </c>
      <c r="C49" s="41"/>
      <c r="D49" s="41"/>
      <c r="E49" s="41"/>
      <c r="F49" s="42">
        <f>ROUND(F10+F22+F35+F48,5)</f>
        <v>25749.13</v>
      </c>
      <c r="G49" s="41"/>
      <c r="H49" s="42">
        <f>ROUND(H10+H22+H35+H48,5)</f>
        <v>26116</v>
      </c>
      <c r="I49" s="41"/>
      <c r="J49" s="42">
        <f>ROUND((F49-H49),5)</f>
        <v>-366.87</v>
      </c>
      <c r="K49" s="41"/>
      <c r="L49" s="43">
        <f>ROUND(IF(H49=0,IF(F49=0,0,1),F49/H49),5)</f>
        <v>0.98595</v>
      </c>
    </row>
    <row r="50" spans="1:12" s="47" customFormat="1" ht="30" customHeight="1" hidden="1">
      <c r="A50" s="13" t="s">
        <v>73</v>
      </c>
      <c r="B50" s="13"/>
      <c r="C50" s="13"/>
      <c r="D50" s="13"/>
      <c r="E50" s="13"/>
      <c r="F50" s="45">
        <f>ROUND(F9-F49,5)</f>
        <v>1590.21</v>
      </c>
      <c r="G50" s="13"/>
      <c r="H50" s="45">
        <f>ROUND(H9-H49,5)</f>
        <v>0</v>
      </c>
      <c r="I50" s="13"/>
      <c r="J50" s="45">
        <f>ROUND((F50-H50),5)</f>
        <v>1590.21</v>
      </c>
      <c r="K50" s="13"/>
      <c r="L50" s="46">
        <f>ROUND(IF(H50=0,IF(F50=0,0,1),F50/H50),5)</f>
        <v>1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/>
  <headerFooter alignWithMargins="0">
    <oddHeader xml:space="preserve">&amp;L&amp;"Arial,Bold"&amp;8 11:10 PM
 06/06/18
 Accrual Basis&amp;C&amp;"Arial,Bold"&amp;12 Concord Monthly Meeting 
Income vs Expenses&amp;14 
&amp;11 FB 2018 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